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govje.sharepoint.com/sites/ORGF-SPPP-Co-Pro/Shared Documents/All files/1) Analysis and reports/4) User requested/202610 Entitled migrants by age/"/>
    </mc:Choice>
  </mc:AlternateContent>
  <xr:revisionPtr revIDLastSave="0" documentId="8_{93A96E3A-4A31-4289-92F2-C8808FBCD665}" xr6:coauthVersionLast="47" xr6:coauthVersionMax="47" xr10:uidLastSave="{00000000-0000-0000-0000-000000000000}"/>
  <bookViews>
    <workbookView xWindow="-120" yWindow="-120" windowWidth="29040" windowHeight="15840" xr2:uid="{689F6895-8E7A-4CE8-97D1-5E2DE51D703C}"/>
  </bookViews>
  <sheets>
    <sheet name="Metadata" sheetId="3" r:id="rId1"/>
    <sheet name="Entitled migration by age" sheetId="19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9" l="1"/>
  <c r="C43" i="19" s="1"/>
  <c r="B52" i="19"/>
  <c r="E52" i="19" s="1"/>
  <c r="B34" i="19"/>
  <c r="D34" i="19" s="1"/>
  <c r="M28" i="19"/>
  <c r="M31" i="19" s="1"/>
  <c r="G43" i="19" l="1"/>
  <c r="J43" i="19"/>
  <c r="M39" i="19"/>
  <c r="M49" i="19"/>
  <c r="M40" i="19"/>
  <c r="M41" i="19"/>
  <c r="M38" i="19"/>
  <c r="M47" i="19"/>
  <c r="M48" i="19"/>
  <c r="M50" i="19"/>
  <c r="H43" i="19"/>
  <c r="I43" i="19"/>
  <c r="K43" i="19"/>
  <c r="F52" i="19"/>
  <c r="D43" i="19"/>
  <c r="E43" i="19"/>
  <c r="G52" i="19"/>
  <c r="H52" i="19"/>
  <c r="I52" i="19"/>
  <c r="J52" i="19"/>
  <c r="K52" i="19"/>
  <c r="F43" i="19"/>
  <c r="C52" i="19"/>
  <c r="D52" i="19"/>
  <c r="N34" i="19"/>
  <c r="C34" i="19"/>
  <c r="Q34" i="19"/>
  <c r="P34" i="19"/>
  <c r="O34" i="19"/>
  <c r="M29" i="19"/>
  <c r="M34" i="19"/>
  <c r="M30" i="19"/>
  <c r="L34" i="19"/>
  <c r="K34" i="19"/>
  <c r="J34" i="19"/>
  <c r="I34" i="19"/>
  <c r="H34" i="19"/>
  <c r="G34" i="19"/>
  <c r="F34" i="19"/>
  <c r="E34" i="19"/>
  <c r="M32" i="19"/>
</calcChain>
</file>

<file path=xl/sharedStrings.xml><?xml version="1.0" encoding="utf-8"?>
<sst xmlns="http://schemas.openxmlformats.org/spreadsheetml/2006/main" count="38" uniqueCount="24">
  <si>
    <t xml:space="preserve">Metadata: </t>
  </si>
  <si>
    <t>Entitled migration by age</t>
  </si>
  <si>
    <t>Date produced</t>
  </si>
  <si>
    <t>Data source</t>
  </si>
  <si>
    <t>Population and migration 2025 series of reports: this is a breakdown of immigration, emigration, and net migration of Entitled adults by age group.</t>
  </si>
  <si>
    <t>Statistical disclosure controls applied</t>
  </si>
  <si>
    <t>All counts less than 10 have been suppressed. This does not include differences between counts, such as net migration.</t>
  </si>
  <si>
    <t>Related links</t>
  </si>
  <si>
    <t>Population and migration 2025: total population | Statistics Jersey</t>
  </si>
  <si>
    <t>Population and migration 2025: residential and employment statuses | Statistics Jersey</t>
  </si>
  <si>
    <t>Population and migration 2025: methodology and quality | Statistics Jersey</t>
  </si>
  <si>
    <t>Contents</t>
  </si>
  <si>
    <t>Figure 1: Entitled immigration by age</t>
  </si>
  <si>
    <t>Age group</t>
  </si>
  <si>
    <t>Year</t>
  </si>
  <si>
    <t>16 to 39</t>
  </si>
  <si>
    <t>▼</t>
  </si>
  <si>
    <t>Table 1a: Entitled immigration by age</t>
  </si>
  <si>
    <t>Age groups</t>
  </si>
  <si>
    <t>40 to 64</t>
  </si>
  <si>
    <t>65 to 79</t>
  </si>
  <si>
    <t>80 and over</t>
  </si>
  <si>
    <t>Table 1b: Entitled emigration by age</t>
  </si>
  <si>
    <t>Table 1c: Entitled net migration by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</si>
</sst>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_ ;\-#,##0\ "/>
    <numFmt numFmtId="166" formatCode="[$-809]dd\ mmmm\ yyyy;@"/>
  </numFmts>
  <fonts count="10">
    <font>
      <sz val="11"/>
      <color theme="1"/>
      <name val="Azo Sans Light"/>
      <family val="2"/>
      <scheme val="minor"/>
    </font>
    <font>
      <b/>
      <sz val="11"/>
      <color theme="1"/>
      <name val="Azo Sans Light"/>
      <family val="2"/>
      <scheme val="minor"/>
    </font>
    <font>
      <sz val="11"/>
      <color theme="1"/>
      <name val="Azo Sans Light"/>
      <family val="2"/>
    </font>
    <font>
      <b/>
      <sz val="11"/>
      <color theme="1"/>
      <name val="Azo Sans Light"/>
      <family val="2"/>
    </font>
    <font>
      <sz val="16"/>
      <color rgb="FF001D51"/>
      <name val="Azo Sans"/>
      <family val="2"/>
    </font>
    <font>
      <b/>
      <sz val="20"/>
      <color rgb="FF001D51"/>
      <name val="Azo Sans"/>
      <family val="2"/>
    </font>
    <font>
      <b/>
      <sz val="14"/>
      <color rgb="FF0283B5"/>
      <name val="Azo Sans Light"/>
      <family val="2"/>
      <scheme val="minor"/>
    </font>
    <font>
      <u/>
      <sz val="11"/>
      <color theme="10"/>
      <name val="Azo Sans Light"/>
      <family val="2"/>
      <scheme val="minor"/>
    </font>
    <font>
      <sz val="11"/>
      <color theme="1"/>
      <name val="Azo Sans Light"/>
      <family val="2"/>
      <scheme val="minor"/>
    </font>
    <font>
      <sz val="11"/>
      <color theme="0"/>
      <name val="Azo Sans Light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right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1" fillId="0" borderId="1" xfId="0" applyFont="1" applyBorder="1"/>
    <xf numFmtId="165" fontId="2" fillId="0" borderId="1" xfId="2" applyNumberFormat="1" applyFont="1" applyBorder="1" applyAlignment="1">
      <alignment horizontal="right" vertical="top"/>
    </xf>
    <xf numFmtId="165" fontId="0" fillId="0" borderId="1" xfId="2" applyNumberFormat="1" applyFont="1" applyBorder="1"/>
    <xf numFmtId="0" fontId="9" fillId="0" borderId="0" xfId="0" applyFont="1"/>
    <xf numFmtId="165" fontId="0" fillId="0" borderId="0" xfId="2" applyNumberFormat="1" applyFont="1" applyBorder="1"/>
    <xf numFmtId="0" fontId="1" fillId="0" borderId="0" xfId="0" applyFont="1"/>
    <xf numFmtId="0" fontId="0" fillId="0" borderId="1" xfId="0" applyBorder="1" applyAlignment="1">
      <alignment horizontal="left"/>
    </xf>
    <xf numFmtId="0" fontId="7" fillId="0" borderId="5" xfId="1" applyBorder="1"/>
    <xf numFmtId="0" fontId="7" fillId="0" borderId="6" xfId="1" applyBorder="1"/>
    <xf numFmtId="0" fontId="7" fillId="0" borderId="7" xfId="1" applyBorder="1"/>
    <xf numFmtId="0" fontId="1" fillId="0" borderId="4" xfId="0" applyFont="1" applyBorder="1" applyAlignment="1">
      <alignment vertical="center"/>
    </xf>
    <xf numFmtId="166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'Entitled migration by age'!$B$30:$B$32</c:f>
              <c:strCache>
                <c:ptCount val="3"/>
                <c:pt idx="0">
                  <c:v>40 to 64</c:v>
                </c:pt>
                <c:pt idx="1">
                  <c:v>65 to 79</c:v>
                </c:pt>
                <c:pt idx="2">
                  <c:v>80 and over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23B-4B42-A414-ACD9701F148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'Entitled migration by age'!$B$30:$B$32</c:f>
              <c:strCache>
                <c:ptCount val="3"/>
                <c:pt idx="0">
                  <c:v>40 to 64</c:v>
                </c:pt>
                <c:pt idx="1">
                  <c:v>65 to 79</c:v>
                </c:pt>
                <c:pt idx="2">
                  <c:v>80 and over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23B-4B42-A414-ACD9701F1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v>Net migration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'Entitled migration by age'!$B$29:$B$32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'Entitled migration by age'!$M$47:$M$50</c:f>
              <c:numCache>
                <c:formatCode>General</c:formatCode>
                <c:ptCount val="4"/>
                <c:pt idx="0">
                  <c:v>-430</c:v>
                </c:pt>
                <c:pt idx="1">
                  <c:v>-270</c:v>
                </c:pt>
                <c:pt idx="2">
                  <c:v>-70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84-4C85-A166-04347E10B9B2}"/>
            </c:ext>
          </c:extLst>
        </c:ser>
        <c:ser>
          <c:idx val="1"/>
          <c:order val="1"/>
          <c:tx>
            <c:v>Emigration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'Entitled migration by age'!$B$29:$B$32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'Entitled migration by age'!$M$38:$M$41</c:f>
              <c:numCache>
                <c:formatCode>General</c:formatCode>
                <c:ptCount val="4"/>
                <c:pt idx="0">
                  <c:v>720</c:v>
                </c:pt>
                <c:pt idx="1">
                  <c:v>570</c:v>
                </c:pt>
                <c:pt idx="2">
                  <c:v>130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84-4C85-A166-04347E10B9B2}"/>
            </c:ext>
          </c:extLst>
        </c:ser>
        <c:ser>
          <c:idx val="0"/>
          <c:order val="2"/>
          <c:tx>
            <c:v>Immigration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'Entitled migration by age'!$B$29:$B$32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'Entitled migration by age'!$M$29:$M$32</c:f>
              <c:numCache>
                <c:formatCode>General</c:formatCode>
                <c:ptCount val="4"/>
                <c:pt idx="0">
                  <c:v>290</c:v>
                </c:pt>
                <c:pt idx="1">
                  <c:v>300</c:v>
                </c:pt>
                <c:pt idx="2">
                  <c:v>50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4-4C85-A166-04347E10B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3145168"/>
        <c:axId val="1016130848"/>
      </c:barChart>
      <c:catAx>
        <c:axId val="122314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  <c:max val="1000"/>
          <c:min val="-600"/>
        </c:scaling>
        <c:delete val="0"/>
        <c:axPos val="t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Immigration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'Entitled migration by age'!$C$28:$K$28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'Entitled migration by age'!$C$34:$Q$34</c:f>
              <c:numCache>
                <c:formatCode>General</c:formatCode>
                <c:ptCount val="15"/>
                <c:pt idx="0">
                  <c:v>330</c:v>
                </c:pt>
                <c:pt idx="1">
                  <c:v>360</c:v>
                </c:pt>
                <c:pt idx="2">
                  <c:v>350</c:v>
                </c:pt>
                <c:pt idx="3">
                  <c:v>510</c:v>
                </c:pt>
                <c:pt idx="4">
                  <c:v>270</c:v>
                </c:pt>
                <c:pt idx="5">
                  <c:v>320</c:v>
                </c:pt>
                <c:pt idx="6">
                  <c:v>300</c:v>
                </c:pt>
                <c:pt idx="7">
                  <c:v>310</c:v>
                </c:pt>
                <c:pt idx="8">
                  <c:v>290</c:v>
                </c:pt>
                <c:pt idx="9">
                  <c:v>510</c:v>
                </c:pt>
                <c:pt idx="10">
                  <c:v>270</c:v>
                </c:pt>
                <c:pt idx="11">
                  <c:v>320</c:v>
                </c:pt>
                <c:pt idx="12">
                  <c:v>300</c:v>
                </c:pt>
                <c:pt idx="13">
                  <c:v>310</c:v>
                </c:pt>
                <c:pt idx="14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2-42EE-8772-2F7A9F74C7CC}"/>
            </c:ext>
          </c:extLst>
        </c:ser>
        <c:ser>
          <c:idx val="1"/>
          <c:order val="1"/>
          <c:tx>
            <c:v>Emigration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'Entitled migration by age'!$C$28:$K$28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'Entitled migration by age'!$C$43:$K$43</c:f>
              <c:numCache>
                <c:formatCode>General</c:formatCode>
                <c:ptCount val="9"/>
                <c:pt idx="0">
                  <c:v>750</c:v>
                </c:pt>
                <c:pt idx="1">
                  <c:v>720</c:v>
                </c:pt>
                <c:pt idx="2">
                  <c:v>670</c:v>
                </c:pt>
                <c:pt idx="3">
                  <c:v>720</c:v>
                </c:pt>
                <c:pt idx="4">
                  <c:v>840</c:v>
                </c:pt>
                <c:pt idx="5">
                  <c:v>810</c:v>
                </c:pt>
                <c:pt idx="6">
                  <c:v>780</c:v>
                </c:pt>
                <c:pt idx="7">
                  <c:v>720</c:v>
                </c:pt>
                <c:pt idx="8">
                  <c:v>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2-42EE-8772-2F7A9F74C7CC}"/>
            </c:ext>
          </c:extLst>
        </c:ser>
        <c:ser>
          <c:idx val="2"/>
          <c:order val="2"/>
          <c:tx>
            <c:v>Net migration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'Entitled migration by age'!$C$28:$K$28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'Entitled migration by age'!$C$52:$K$52</c:f>
              <c:numCache>
                <c:formatCode>General</c:formatCode>
                <c:ptCount val="9"/>
                <c:pt idx="0">
                  <c:v>-420</c:v>
                </c:pt>
                <c:pt idx="1">
                  <c:v>-360</c:v>
                </c:pt>
                <c:pt idx="2">
                  <c:v>-320</c:v>
                </c:pt>
                <c:pt idx="3">
                  <c:v>-200</c:v>
                </c:pt>
                <c:pt idx="4">
                  <c:v>-570</c:v>
                </c:pt>
                <c:pt idx="5">
                  <c:v>-500</c:v>
                </c:pt>
                <c:pt idx="6">
                  <c:v>-480</c:v>
                </c:pt>
                <c:pt idx="7">
                  <c:v>-400</c:v>
                </c:pt>
                <c:pt idx="8">
                  <c:v>-430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02-42EE-8772-2F7A9F74C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158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</c:dateAx>
      <c:valAx>
        <c:axId val="1016130848"/>
        <c:scaling>
          <c:orientation val="minMax"/>
          <c:max val="1000"/>
          <c:min val="-6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'Entitled migration by age'!$B$30:$B$32</c:f>
              <c:strCache>
                <c:ptCount val="3"/>
                <c:pt idx="0">
                  <c:v>40 to 64</c:v>
                </c:pt>
                <c:pt idx="1">
                  <c:v>65 to 79</c:v>
                </c:pt>
                <c:pt idx="2">
                  <c:v>80 and over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CD3-40C2-B96C-759B3AF81EE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'Entitled migration by age'!$B$30:$B$32</c:f>
              <c:strCache>
                <c:ptCount val="3"/>
                <c:pt idx="0">
                  <c:v>40 to 64</c:v>
                </c:pt>
                <c:pt idx="1">
                  <c:v>65 to 79</c:v>
                </c:pt>
                <c:pt idx="2">
                  <c:v>80 and over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CD3-40C2-B96C-759B3AF81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'Entitled migration by age'!#REF!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ED3-47F7-9F69-DC33CAE3189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'Entitled migration by age'!#REF!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4ED3-47F7-9F69-DC33CAE31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'Entitled migration by age'!#REF!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14F-4EF4-8BBA-D8DCDA8F5F3E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'Entitled migration by age'!#REF!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14F-4EF4-8BBA-D8DCDA8F5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image" Target="../media/image2.jpeg"/><Relationship Id="rId7" Type="http://schemas.openxmlformats.org/officeDocument/2006/relationships/chart" Target="../charts/chart5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2D1EAB3-5398-47C0-87CF-D02D970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12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A84E216-76AD-4D4D-AEA8-FCF31464F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77525"/>
          <a:ext cx="6120130" cy="3594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0358A2-9812-4DAB-A4D7-743939646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8F50BDBE-6AFF-4529-86CF-A266AB22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53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59D5FFD5-3C89-438E-814F-DA32E9134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6769081"/>
          <a:ext cx="6120130" cy="359410"/>
        </a:xfrm>
        <a:prstGeom prst="rect">
          <a:avLst/>
        </a:prstGeom>
      </xdr:spPr>
    </xdr:pic>
    <xdr:clientData/>
  </xdr:oneCellAnchor>
  <xdr:twoCellAnchor>
    <xdr:from>
      <xdr:col>6</xdr:col>
      <xdr:colOff>42333</xdr:colOff>
      <xdr:row>10</xdr:row>
      <xdr:rowOff>0</xdr:rowOff>
    </xdr:from>
    <xdr:to>
      <xdr:col>12</xdr:col>
      <xdr:colOff>245533</xdr:colOff>
      <xdr:row>24</xdr:row>
      <xdr:rowOff>16935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D2ADEF0-6749-4FB1-BC8D-FC9C7306E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702733</xdr:colOff>
      <xdr:row>10</xdr:row>
      <xdr:rowOff>8465</xdr:rowOff>
    </xdr:from>
    <xdr:to>
      <xdr:col>5</xdr:col>
      <xdr:colOff>533400</xdr:colOff>
      <xdr:row>24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B04552E-434B-479C-B537-45A8239F78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43</xdr:row>
      <xdr:rowOff>0</xdr:rowOff>
    </xdr:from>
    <xdr:to>
      <xdr:col>4</xdr:col>
      <xdr:colOff>0</xdr:colOff>
      <xdr:row>43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0767ABF-9D3E-4B5E-A163-0C9C7500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561974</xdr:colOff>
      <xdr:row>41</xdr:row>
      <xdr:rowOff>0</xdr:rowOff>
    </xdr:from>
    <xdr:to>
      <xdr:col>9</xdr:col>
      <xdr:colOff>0</xdr:colOff>
      <xdr:row>41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24F379B-C3A8-4CB6-8525-D5DA5E52C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561974</xdr:colOff>
      <xdr:row>50</xdr:row>
      <xdr:rowOff>0</xdr:rowOff>
    </xdr:from>
    <xdr:to>
      <xdr:col>9</xdr:col>
      <xdr:colOff>0</xdr:colOff>
      <xdr:row>50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27F27F7-900D-404B-B473-4CD6B2567A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%20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tatsBrandTheme">
  <a:themeElements>
    <a:clrScheme name="StatsBrand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1D52"/>
      </a:accent1>
      <a:accent2>
        <a:srgbClr val="0283B5"/>
      </a:accent2>
      <a:accent3>
        <a:srgbClr val="662D86"/>
      </a:accent3>
      <a:accent4>
        <a:srgbClr val="F66068"/>
      </a:accent4>
      <a:accent5>
        <a:srgbClr val="02CCBE"/>
      </a:accent5>
      <a:accent6>
        <a:srgbClr val="A8BD3A"/>
      </a:accent6>
      <a:hlink>
        <a:srgbClr val="467886"/>
      </a:hlink>
      <a:folHlink>
        <a:srgbClr val="96607D"/>
      </a:folHlink>
    </a:clrScheme>
    <a:fontScheme name="Stats Azo">
      <a:majorFont>
        <a:latin typeface="Azo Sans Light"/>
        <a:ea typeface=""/>
        <a:cs typeface=""/>
      </a:majorFont>
      <a:minorFont>
        <a:latin typeface="Azo Sans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.je/publication/population-and-migration-2025-methodology-and-quality/" TargetMode="External"/><Relationship Id="rId2" Type="http://schemas.openxmlformats.org/officeDocument/2006/relationships/hyperlink" Target="https://stats.je/publication/population-and-migration-2025-total-population/" TargetMode="External"/><Relationship Id="rId1" Type="http://schemas.openxmlformats.org/officeDocument/2006/relationships/hyperlink" Target="https://stats.je/publication/population-and-migration-2025-residential-and-employment-statuse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9586-93CD-42BD-BECB-B7A68BA4C058}">
  <dimension ref="B2:D12"/>
  <sheetViews>
    <sheetView showGridLines="0" tabSelected="1" workbookViewId="0">
      <selection activeCell="C7" sqref="C7"/>
    </sheetView>
  </sheetViews>
  <sheetFormatPr defaultRowHeight="15.75"/>
  <cols>
    <col min="2" max="2" width="39.625" bestFit="1" customWidth="1"/>
    <col min="3" max="3" width="115.25" customWidth="1"/>
    <col min="4" max="14" width="18.625" customWidth="1"/>
  </cols>
  <sheetData>
    <row r="2" spans="2:4" ht="28.5">
      <c r="C2" s="3" t="s">
        <v>0</v>
      </c>
    </row>
    <row r="3" spans="2:4" ht="22.5">
      <c r="C3" s="2" t="s">
        <v>1</v>
      </c>
    </row>
    <row r="4" spans="2:4" ht="22.5">
      <c r="D4" s="2"/>
    </row>
    <row r="5" spans="2:4" ht="20.25">
      <c r="B5" s="6" t="s">
        <v>2</v>
      </c>
      <c r="C5" s="21">
        <v>46301</v>
      </c>
      <c r="D5" s="2"/>
    </row>
    <row r="6" spans="2:4" ht="77.45" customHeight="1">
      <c r="B6" s="6" t="s">
        <v>3</v>
      </c>
      <c r="C6" s="5" t="s">
        <v>4</v>
      </c>
      <c r="D6" s="2"/>
    </row>
    <row r="7" spans="2:4" ht="20.25">
      <c r="B7" s="6" t="s">
        <v>5</v>
      </c>
      <c r="C7" s="23" t="s">
        <v>6</v>
      </c>
      <c r="D7" s="2"/>
    </row>
    <row r="8" spans="2:4">
      <c r="B8" s="24" t="s">
        <v>7</v>
      </c>
      <c r="C8" s="17" t="s">
        <v>8</v>
      </c>
    </row>
    <row r="9" spans="2:4">
      <c r="B9" s="25"/>
      <c r="C9" s="18" t="s">
        <v>9</v>
      </c>
    </row>
    <row r="10" spans="2:4">
      <c r="B10" s="26"/>
      <c r="C10" s="19" t="s">
        <v>10</v>
      </c>
    </row>
    <row r="11" spans="2:4" ht="22.9" customHeight="1">
      <c r="B11" s="20" t="s">
        <v>11</v>
      </c>
      <c r="C11" s="22" t="s">
        <v>1</v>
      </c>
    </row>
    <row r="12" spans="2:4" ht="15.6" customHeight="1"/>
  </sheetData>
  <mergeCells count="1">
    <mergeCell ref="B8:B10"/>
  </mergeCells>
  <hyperlinks>
    <hyperlink ref="C9" r:id="rId1" display="https://stats.je/publication/population-and-migration-2025-residential-and-employment-statuses/" xr:uid="{977F98F3-3AA2-436A-BDE7-5EFD3173642D}"/>
    <hyperlink ref="C8" r:id="rId2" display="https://stats.je/publication/population-and-migration-2025-total-population/" xr:uid="{95949E79-9689-414B-95B3-B7A7F0EDDDC8}"/>
    <hyperlink ref="C10" r:id="rId3" display="https://stats.je/publication/population-and-migration-2025-methodology-and-quality/" xr:uid="{886E53C8-FE12-4A54-9F30-802321E91503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6A1F-C9F4-4279-A0D2-313D1F40A470}">
  <dimension ref="B3:Q52"/>
  <sheetViews>
    <sheetView showGridLines="0" zoomScaleNormal="100" workbookViewId="0">
      <selection activeCell="N46" sqref="N46"/>
    </sheetView>
  </sheetViews>
  <sheetFormatPr defaultRowHeight="15.75"/>
  <cols>
    <col min="2" max="2" width="21" customWidth="1"/>
    <col min="3" max="4" width="8.875" customWidth="1"/>
    <col min="5" max="5" width="8.75" customWidth="1"/>
  </cols>
  <sheetData>
    <row r="3" spans="2:8" ht="22.5">
      <c r="D3" s="2"/>
    </row>
    <row r="4" spans="2:8" ht="22.5">
      <c r="D4" s="2"/>
    </row>
    <row r="5" spans="2:8" ht="28.5">
      <c r="B5" s="3" t="s">
        <v>1</v>
      </c>
    </row>
    <row r="6" spans="2:8" ht="19.5">
      <c r="B6" s="4" t="s">
        <v>12</v>
      </c>
    </row>
    <row r="8" spans="2:8">
      <c r="B8" s="10" t="s">
        <v>13</v>
      </c>
      <c r="G8" s="10" t="s">
        <v>14</v>
      </c>
    </row>
    <row r="9" spans="2:8">
      <c r="B9" s="8" t="s">
        <v>15</v>
      </c>
      <c r="C9" t="s">
        <v>16</v>
      </c>
      <c r="G9" s="16">
        <v>2025</v>
      </c>
      <c r="H9" t="s">
        <v>16</v>
      </c>
    </row>
    <row r="26" spans="2:13" ht="19.5">
      <c r="B26" s="4" t="s">
        <v>17</v>
      </c>
    </row>
    <row r="28" spans="2:13">
      <c r="B28" s="7" t="s">
        <v>18</v>
      </c>
      <c r="C28" s="1">
        <v>2017</v>
      </c>
      <c r="D28" s="10">
        <v>2018</v>
      </c>
      <c r="E28" s="10">
        <v>2019</v>
      </c>
      <c r="F28" s="10">
        <v>2020</v>
      </c>
      <c r="G28" s="10">
        <v>2021</v>
      </c>
      <c r="H28" s="10">
        <v>2022</v>
      </c>
      <c r="I28" s="10">
        <v>2023</v>
      </c>
      <c r="J28" s="10">
        <v>2024</v>
      </c>
      <c r="K28" s="10">
        <v>2025</v>
      </c>
      <c r="L28" s="15"/>
      <c r="M28" s="13">
        <f>G9</f>
        <v>2025</v>
      </c>
    </row>
    <row r="29" spans="2:13">
      <c r="B29" s="9" t="s">
        <v>15</v>
      </c>
      <c r="C29" s="11">
        <v>330</v>
      </c>
      <c r="D29" s="12">
        <v>360</v>
      </c>
      <c r="E29" s="12">
        <v>350</v>
      </c>
      <c r="F29" s="12">
        <v>510</v>
      </c>
      <c r="G29" s="12">
        <v>270</v>
      </c>
      <c r="H29" s="12">
        <v>320</v>
      </c>
      <c r="I29" s="12">
        <v>300</v>
      </c>
      <c r="J29" s="12">
        <v>310</v>
      </c>
      <c r="K29" s="12">
        <v>290</v>
      </c>
      <c r="L29" s="14"/>
      <c r="M29" s="13">
        <f>INDEX($C29:$K29,1,MATCH($M$28,$C$28:$K$28,0))</f>
        <v>290</v>
      </c>
    </row>
    <row r="30" spans="2:13">
      <c r="B30" s="9" t="s">
        <v>19</v>
      </c>
      <c r="C30" s="11">
        <v>260</v>
      </c>
      <c r="D30" s="12">
        <v>310</v>
      </c>
      <c r="E30" s="12">
        <v>270</v>
      </c>
      <c r="F30" s="12">
        <v>360</v>
      </c>
      <c r="G30" s="12">
        <v>300</v>
      </c>
      <c r="H30" s="12">
        <v>310</v>
      </c>
      <c r="I30" s="12">
        <v>320</v>
      </c>
      <c r="J30" s="12">
        <v>330</v>
      </c>
      <c r="K30" s="12">
        <v>300</v>
      </c>
      <c r="L30" s="14"/>
      <c r="M30" s="13">
        <f>INDEX($C30:$K30,1,MATCH($M$28,$C$28:$K$28,0))</f>
        <v>300</v>
      </c>
    </row>
    <row r="31" spans="2:13">
      <c r="B31" s="9" t="s">
        <v>20</v>
      </c>
      <c r="C31" s="11">
        <v>50</v>
      </c>
      <c r="D31" s="12">
        <v>50</v>
      </c>
      <c r="E31" s="12">
        <v>40</v>
      </c>
      <c r="F31" s="12">
        <v>60</v>
      </c>
      <c r="G31" s="12">
        <v>60</v>
      </c>
      <c r="H31" s="12">
        <v>60</v>
      </c>
      <c r="I31" s="12">
        <v>90</v>
      </c>
      <c r="J31" s="12">
        <v>60</v>
      </c>
      <c r="K31" s="12">
        <v>50</v>
      </c>
      <c r="L31" s="14"/>
      <c r="M31" s="13">
        <f>INDEX($C31:$K31,1,MATCH($M$28,$C$28:$K$28,0))</f>
        <v>50</v>
      </c>
    </row>
    <row r="32" spans="2:13">
      <c r="B32" s="9" t="s">
        <v>21</v>
      </c>
      <c r="C32" s="11">
        <v>10</v>
      </c>
      <c r="D32" s="12"/>
      <c r="E32" s="12"/>
      <c r="F32" s="12"/>
      <c r="G32" s="12">
        <v>20</v>
      </c>
      <c r="H32" s="12">
        <v>10</v>
      </c>
      <c r="I32" s="12">
        <v>10</v>
      </c>
      <c r="J32" s="12"/>
      <c r="K32" s="12">
        <v>10</v>
      </c>
      <c r="L32" s="14"/>
      <c r="M32" s="13">
        <f>INDEX($C32:$K32,1,MATCH($M$28,$C$28:$K$28,0))</f>
        <v>10</v>
      </c>
    </row>
    <row r="33" spans="2:17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3"/>
    </row>
    <row r="34" spans="2:17">
      <c r="B34" s="13" t="str">
        <f>B9</f>
        <v>16 to 39</v>
      </c>
      <c r="C34" s="13">
        <f>INDEX(C$29:C$32,MATCH($B$34,$B$29:$B$32,0),1)</f>
        <v>330</v>
      </c>
      <c r="D34" s="13">
        <f t="shared" ref="D34:K34" si="0">INDEX(D$29:D$32,MATCH($B$34,$B$29:$B$32,0),1)</f>
        <v>360</v>
      </c>
      <c r="E34" s="13">
        <f t="shared" si="0"/>
        <v>350</v>
      </c>
      <c r="F34" s="13">
        <f t="shared" si="0"/>
        <v>510</v>
      </c>
      <c r="G34" s="13">
        <f t="shared" si="0"/>
        <v>270</v>
      </c>
      <c r="H34" s="13">
        <f t="shared" si="0"/>
        <v>320</v>
      </c>
      <c r="I34" s="13">
        <f t="shared" si="0"/>
        <v>300</v>
      </c>
      <c r="J34" s="13">
        <f t="shared" si="0"/>
        <v>310</v>
      </c>
      <c r="K34" s="13">
        <f t="shared" si="0"/>
        <v>290</v>
      </c>
      <c r="L34" s="13">
        <f t="shared" ref="L34:Q34" si="1">INDEX(F$29:F$32,MATCH($B$34,$B$29:$B$32,0),1)</f>
        <v>510</v>
      </c>
      <c r="M34" s="13">
        <f t="shared" si="1"/>
        <v>270</v>
      </c>
      <c r="N34" s="13">
        <f t="shared" si="1"/>
        <v>320</v>
      </c>
      <c r="O34" s="13">
        <f t="shared" si="1"/>
        <v>300</v>
      </c>
      <c r="P34" s="13">
        <f t="shared" si="1"/>
        <v>310</v>
      </c>
      <c r="Q34" s="13">
        <f t="shared" si="1"/>
        <v>290</v>
      </c>
    </row>
    <row r="35" spans="2:17" ht="19.5">
      <c r="B35" s="4" t="s">
        <v>22</v>
      </c>
    </row>
    <row r="37" spans="2:17">
      <c r="B37" s="7" t="s">
        <v>18</v>
      </c>
      <c r="C37" s="1">
        <v>2017</v>
      </c>
      <c r="D37" s="10">
        <v>2018</v>
      </c>
      <c r="E37" s="10">
        <v>2019</v>
      </c>
      <c r="F37" s="10">
        <v>2020</v>
      </c>
      <c r="G37" s="10">
        <v>2021</v>
      </c>
      <c r="H37" s="10">
        <v>2022</v>
      </c>
      <c r="I37" s="10">
        <v>2023</v>
      </c>
      <c r="J37" s="10">
        <v>2024</v>
      </c>
      <c r="K37" s="10">
        <v>2025</v>
      </c>
    </row>
    <row r="38" spans="2:17">
      <c r="B38" s="9" t="s">
        <v>15</v>
      </c>
      <c r="C38" s="11">
        <v>750</v>
      </c>
      <c r="D38" s="12">
        <v>720</v>
      </c>
      <c r="E38" s="12">
        <v>670</v>
      </c>
      <c r="F38" s="12">
        <v>720</v>
      </c>
      <c r="G38" s="12">
        <v>840</v>
      </c>
      <c r="H38" s="12">
        <v>810</v>
      </c>
      <c r="I38" s="12">
        <v>780</v>
      </c>
      <c r="J38" s="12">
        <v>720</v>
      </c>
      <c r="K38" s="12">
        <v>720</v>
      </c>
      <c r="M38" s="13">
        <f>INDEX($C38:$K38,1,MATCH($M$28,$C$28:$K$28,0))</f>
        <v>720</v>
      </c>
    </row>
    <row r="39" spans="2:17">
      <c r="B39" s="9" t="s">
        <v>19</v>
      </c>
      <c r="C39" s="11">
        <v>480</v>
      </c>
      <c r="D39" s="12">
        <v>550</v>
      </c>
      <c r="E39" s="12">
        <v>670</v>
      </c>
      <c r="F39" s="12">
        <v>640</v>
      </c>
      <c r="G39" s="12">
        <v>700</v>
      </c>
      <c r="H39" s="12">
        <v>730</v>
      </c>
      <c r="I39" s="12">
        <v>510</v>
      </c>
      <c r="J39" s="12">
        <v>590</v>
      </c>
      <c r="K39" s="12">
        <v>570</v>
      </c>
      <c r="M39" s="13">
        <f>INDEX($C39:$K39,1,MATCH($M$28,$C$28:$K$28,0))</f>
        <v>570</v>
      </c>
    </row>
    <row r="40" spans="2:17">
      <c r="B40" s="9" t="s">
        <v>20</v>
      </c>
      <c r="C40" s="11">
        <v>80</v>
      </c>
      <c r="D40" s="12">
        <v>100</v>
      </c>
      <c r="E40" s="12">
        <v>100</v>
      </c>
      <c r="F40" s="12">
        <v>160</v>
      </c>
      <c r="G40" s="12">
        <v>120</v>
      </c>
      <c r="H40" s="12">
        <v>140</v>
      </c>
      <c r="I40" s="12">
        <v>120</v>
      </c>
      <c r="J40" s="12">
        <v>120</v>
      </c>
      <c r="K40" s="12">
        <v>130</v>
      </c>
      <c r="M40" s="13">
        <f>INDEX($C40:$K40,1,MATCH($M$28,$C$28:$K$28,0))</f>
        <v>130</v>
      </c>
    </row>
    <row r="41" spans="2:17">
      <c r="B41" s="9" t="s">
        <v>21</v>
      </c>
      <c r="C41" s="11">
        <v>10</v>
      </c>
      <c r="D41" s="12">
        <v>20</v>
      </c>
      <c r="E41" s="12">
        <v>20</v>
      </c>
      <c r="F41" s="12">
        <v>20</v>
      </c>
      <c r="G41" s="12">
        <v>30</v>
      </c>
      <c r="H41" s="12">
        <v>10</v>
      </c>
      <c r="I41" s="12">
        <v>20</v>
      </c>
      <c r="J41" s="12">
        <v>20</v>
      </c>
      <c r="K41" s="12">
        <v>10</v>
      </c>
      <c r="M41" s="13">
        <f>INDEX($C41:$K41,1,MATCH($M$28,$C$28:$K$28,0))</f>
        <v>10</v>
      </c>
    </row>
    <row r="42" spans="2:17">
      <c r="C42" s="14"/>
      <c r="D42" s="14"/>
      <c r="E42" s="14"/>
      <c r="F42" s="14"/>
      <c r="G42" s="14"/>
      <c r="H42" s="14"/>
      <c r="I42" s="14"/>
      <c r="J42" s="14"/>
      <c r="K42" s="14"/>
    </row>
    <row r="43" spans="2:17">
      <c r="B43" s="13" t="str">
        <f>B9</f>
        <v>16 to 39</v>
      </c>
      <c r="C43" s="13">
        <f>INDEX(C$38:C$41,MATCH($B$43,$B$38:$B$41,0),1)</f>
        <v>750</v>
      </c>
      <c r="D43" s="13">
        <f t="shared" ref="D43:K43" si="2">INDEX(D$38:D$41,MATCH($B$43,$B$38:$B$41,0),1)</f>
        <v>720</v>
      </c>
      <c r="E43" s="13">
        <f t="shared" si="2"/>
        <v>670</v>
      </c>
      <c r="F43" s="13">
        <f t="shared" si="2"/>
        <v>720</v>
      </c>
      <c r="G43" s="13">
        <f t="shared" si="2"/>
        <v>840</v>
      </c>
      <c r="H43" s="13">
        <f t="shared" si="2"/>
        <v>810</v>
      </c>
      <c r="I43" s="13">
        <f t="shared" si="2"/>
        <v>780</v>
      </c>
      <c r="J43" s="13">
        <f t="shared" si="2"/>
        <v>720</v>
      </c>
      <c r="K43" s="13">
        <f t="shared" si="2"/>
        <v>720</v>
      </c>
      <c r="L43" s="15"/>
    </row>
    <row r="44" spans="2:17" ht="19.5">
      <c r="B44" s="4" t="s">
        <v>23</v>
      </c>
    </row>
    <row r="46" spans="2:17">
      <c r="B46" s="7" t="s">
        <v>18</v>
      </c>
      <c r="C46" s="1">
        <v>2017</v>
      </c>
      <c r="D46" s="10">
        <v>2018</v>
      </c>
      <c r="E46" s="10">
        <v>2019</v>
      </c>
      <c r="F46" s="10">
        <v>2020</v>
      </c>
      <c r="G46" s="10">
        <v>2021</v>
      </c>
      <c r="H46" s="10">
        <v>2022</v>
      </c>
      <c r="I46" s="10">
        <v>2023</v>
      </c>
      <c r="J46" s="10">
        <v>2024</v>
      </c>
      <c r="K46" s="10">
        <v>2025</v>
      </c>
    </row>
    <row r="47" spans="2:17">
      <c r="B47" s="9" t="s">
        <v>15</v>
      </c>
      <c r="C47" s="11">
        <v>-420</v>
      </c>
      <c r="D47" s="12">
        <v>-360</v>
      </c>
      <c r="E47" s="12">
        <v>-320</v>
      </c>
      <c r="F47" s="12">
        <v>-200</v>
      </c>
      <c r="G47" s="12">
        <v>-570</v>
      </c>
      <c r="H47" s="12">
        <v>-500</v>
      </c>
      <c r="I47" s="12">
        <v>-480</v>
      </c>
      <c r="J47" s="12">
        <v>-400</v>
      </c>
      <c r="K47" s="12">
        <v>-430</v>
      </c>
      <c r="M47" s="13">
        <f>INDEX($C47:$K47,1,MATCH($M$28,$C$28:$K$28,0))</f>
        <v>-430</v>
      </c>
    </row>
    <row r="48" spans="2:17">
      <c r="B48" s="9" t="s">
        <v>19</v>
      </c>
      <c r="C48" s="11">
        <v>-220</v>
      </c>
      <c r="D48" s="12">
        <v>-240</v>
      </c>
      <c r="E48" s="12">
        <v>-390</v>
      </c>
      <c r="F48" s="12">
        <v>-280</v>
      </c>
      <c r="G48" s="12">
        <v>-390</v>
      </c>
      <c r="H48" s="12">
        <v>-420</v>
      </c>
      <c r="I48" s="12">
        <v>-180</v>
      </c>
      <c r="J48" s="12">
        <v>-260</v>
      </c>
      <c r="K48" s="12">
        <v>-270</v>
      </c>
      <c r="M48" s="13">
        <f>INDEX($C48:$K48,1,MATCH($M$28,$C$28:$K$28,0))</f>
        <v>-270</v>
      </c>
    </row>
    <row r="49" spans="2:13">
      <c r="B49" s="9" t="s">
        <v>20</v>
      </c>
      <c r="C49" s="11">
        <v>-40</v>
      </c>
      <c r="D49" s="12">
        <v>-50</v>
      </c>
      <c r="E49" s="12">
        <v>-50</v>
      </c>
      <c r="F49" s="12">
        <v>-100</v>
      </c>
      <c r="G49" s="12">
        <v>-60</v>
      </c>
      <c r="H49" s="12">
        <v>-80</v>
      </c>
      <c r="I49" s="12">
        <v>-30</v>
      </c>
      <c r="J49" s="12">
        <v>-60</v>
      </c>
      <c r="K49" s="12">
        <v>-70</v>
      </c>
      <c r="M49" s="13">
        <f>INDEX($C49:$K49,1,MATCH($M$28,$C$28:$K$28,0))</f>
        <v>-70</v>
      </c>
    </row>
    <row r="50" spans="2:13">
      <c r="B50" s="9" t="s">
        <v>21</v>
      </c>
      <c r="C50" s="11">
        <v>0</v>
      </c>
      <c r="D50" s="12">
        <v>-20</v>
      </c>
      <c r="E50" s="12">
        <v>-10</v>
      </c>
      <c r="F50" s="12">
        <v>-10</v>
      </c>
      <c r="G50" s="12">
        <v>-10</v>
      </c>
      <c r="H50" s="12">
        <v>0</v>
      </c>
      <c r="I50" s="12">
        <v>-10</v>
      </c>
      <c r="J50" s="12">
        <v>-10</v>
      </c>
      <c r="K50" s="12">
        <v>0</v>
      </c>
      <c r="M50" s="13">
        <f>INDEX($C50:$K50,1,MATCH($M$28,$C$28:$K$28,0))</f>
        <v>0</v>
      </c>
    </row>
    <row r="51" spans="2:13">
      <c r="C51" s="14"/>
      <c r="D51" s="14"/>
      <c r="E51" s="14"/>
      <c r="F51" s="14"/>
      <c r="G51" s="14"/>
      <c r="H51" s="14"/>
      <c r="I51" s="14"/>
      <c r="J51" s="14"/>
      <c r="K51" s="14"/>
    </row>
    <row r="52" spans="2:13">
      <c r="B52" s="13" t="str">
        <f>B9</f>
        <v>16 to 39</v>
      </c>
      <c r="C52" s="13">
        <f t="shared" ref="C52:K52" si="3">INDEX(C$47:C$50,MATCH($B$52,$B$47:$B$50,0),1)</f>
        <v>-420</v>
      </c>
      <c r="D52" s="13">
        <f t="shared" si="3"/>
        <v>-360</v>
      </c>
      <c r="E52" s="13">
        <f t="shared" si="3"/>
        <v>-320</v>
      </c>
      <c r="F52" s="13">
        <f t="shared" si="3"/>
        <v>-200</v>
      </c>
      <c r="G52" s="13">
        <f t="shared" si="3"/>
        <v>-570</v>
      </c>
      <c r="H52" s="13">
        <f t="shared" si="3"/>
        <v>-500</v>
      </c>
      <c r="I52" s="13">
        <f t="shared" si="3"/>
        <v>-480</v>
      </c>
      <c r="J52" s="13">
        <f t="shared" si="3"/>
        <v>-400</v>
      </c>
      <c r="K52" s="13">
        <f t="shared" si="3"/>
        <v>-430</v>
      </c>
    </row>
  </sheetData>
  <dataValidations count="2">
    <dataValidation type="list" allowBlank="1" showInputMessage="1" showErrorMessage="1" sqref="B9" xr:uid="{66FE08CB-4F52-4C60-86F6-71D89705646E}">
      <formula1>$B$29:$B$32</formula1>
    </dataValidation>
    <dataValidation type="list" allowBlank="1" showInputMessage="1" showErrorMessage="1" sqref="G9" xr:uid="{FCF2DD24-4B44-4FEE-87FB-E077D04E15B1}">
      <formula1>$C$28:$K$28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de2af-a69d-4252-b1a1-a378bcdad737" xsi:nil="true"/>
    <lcf76f155ced4ddcb4097134ff3c332f xmlns="9338a106-f169-4ceb-a407-e996e5f85dc8">
      <Terms xmlns="http://schemas.microsoft.com/office/infopath/2007/PartnerControls"/>
    </lcf76f155ced4ddcb4097134ff3c332f>
    <SharedWithUsers xmlns="2f6e17ab-1c33-4a9a-bf7a-393c91ea380f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DA50C7A9D2440BFBC7D54D43B0F7E" ma:contentTypeVersion="18" ma:contentTypeDescription="Create a new document." ma:contentTypeScope="" ma:versionID="47d1050bf751677b2f6efd9a72c77233">
  <xsd:schema xmlns:xsd="http://www.w3.org/2001/XMLSchema" xmlns:xs="http://www.w3.org/2001/XMLSchema" xmlns:p="http://schemas.microsoft.com/office/2006/metadata/properties" xmlns:ns2="9338a106-f169-4ceb-a407-e996e5f85dc8" xmlns:ns3="2f6e17ab-1c33-4a9a-bf7a-393c91ea380f" xmlns:ns4="51fde2af-a69d-4252-b1a1-a378bcdad737" targetNamespace="http://schemas.microsoft.com/office/2006/metadata/properties" ma:root="true" ma:fieldsID="daafa56b43660206ba08ef1f0858b0bb" ns2:_="" ns3:_="" ns4:_="">
    <xsd:import namespace="9338a106-f169-4ceb-a407-e996e5f85dc8"/>
    <xsd:import namespace="2f6e17ab-1c33-4a9a-bf7a-393c91ea380f"/>
    <xsd:import namespace="51fde2af-a69d-4252-b1a1-a378bcdad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8a106-f169-4ceb-a407-e996e5f85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51de4b-dbbc-4cb2-a294-3983c1b89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e17ab-1c33-4a9a-bf7a-393c91ea38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de2af-a69d-4252-b1a1-a378bcdad73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fa1f5c2b-2c43-4fd0-b1a9-e16e5d3c0fe1}" ma:internalName="TaxCatchAll" ma:showField="CatchAllData" ma:web="2f6e17ab-1c33-4a9a-bf7a-393c91ea3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18F889-1635-40A6-A773-1EF2B841A15D}"/>
</file>

<file path=customXml/itemProps2.xml><?xml version="1.0" encoding="utf-8"?>
<ds:datastoreItem xmlns:ds="http://schemas.openxmlformats.org/officeDocument/2006/customXml" ds:itemID="{64E1018D-2B7F-4417-94FC-8787C83EF75B}"/>
</file>

<file path=customXml/itemProps3.xml><?xml version="1.0" encoding="utf-8"?>
<ds:datastoreItem xmlns:ds="http://schemas.openxmlformats.org/officeDocument/2006/customXml" ds:itemID="{DB13A704-DA92-44EA-8CE7-D39459A007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Waymouth</dc:creator>
  <cp:keywords/>
  <dc:description/>
  <cp:lastModifiedBy/>
  <cp:revision/>
  <dcterms:created xsi:type="dcterms:W3CDTF">2025-08-08T12:59:32Z</dcterms:created>
  <dcterms:modified xsi:type="dcterms:W3CDTF">2026-10-08T14:40:10Z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0x010100D8EDA50C7A9D2440BFBC7D54D43B0F7E</vt:lpwstr>
  </property>
  <property fmtid="{D5CDD505-2E9C-101B-9397-08002B2CF9AE}" pid="3" name="MediaServiceImageTags">
    <vt:lpwstr/>
  </property>
  <property fmtid="{D5CDD505-2E9C-101B-9397-08002B2CF9AE}" pid="4" name="Order">
    <vt:r8>344100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